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H41" i="1"/>
  <c r="H18" i="1" l="1"/>
  <c r="H52" i="1"/>
  <c r="H45" i="1"/>
  <c r="H22" i="1"/>
  <c r="H28" i="1"/>
  <c r="C69" i="1"/>
  <c r="C67" i="1"/>
  <c r="H32" i="1" l="1"/>
  <c r="H57" i="1"/>
  <c r="H24" i="1" l="1"/>
  <c r="H31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<sst xmlns="http://schemas.openxmlformats.org/spreadsheetml/2006/main" count="69" uniqueCount="44">
  <si>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</si>
  <si>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</si>
  <si>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</si>
  <si>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</si>
  <si>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</si>
  <si>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</si>
  <si>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</si>
  <si>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</si>
  <si>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</si>
  <si>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</si>
  <si>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</si>
  <si>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</si>
  <si>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</si>
  <si>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</si>
  <si>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</si>
  <si>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</si>
  <si>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</si>
  <si>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</si>
  <si>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</si>
  <si>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</si>
  <si>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</si>
  <si>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</si>
  <si>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</si>
  <si>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</si>
  <si>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</si>
  <si>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</si>
  <si>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</si>
  <si>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</si>
  <si>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</si>
  <si>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Neo yu-dent</t>
  </si>
  <si>
    <t>1843/23</t>
  </si>
  <si>
    <t xml:space="preserve">Dana 22.12.2023.godine Dom zdravlja Požarevac je izvršio plaćanje prema dobavljačima: </t>
  </si>
  <si>
    <t>Primljena i neutrošena participacija od 22.12.2023</t>
  </si>
  <si>
    <t xml:space="preserve">Dana: 22.12.2023 </t>
  </si>
  <si>
    <t>Vega</t>
  </si>
  <si>
    <t>Promedia</t>
  </si>
  <si>
    <t>Medi labor</t>
  </si>
  <si>
    <t>Phoenix Pharma</t>
  </si>
  <si>
    <t>980706/23</t>
  </si>
  <si>
    <t>RO-17521/23</t>
  </si>
  <si>
    <t>23-RN004004808</t>
  </si>
  <si>
    <t>661291223</t>
  </si>
  <si>
    <t>SANITETSKI MATERIJAL-DIREKTNA PLAĆANJA</t>
  </si>
  <si>
    <t>MATERIJALNI TROŠKOVI-ZUBNO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</si>
</sst>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241A]General"/>
    <numFmt numFmtId="165" formatCode="dd/mm/yyyy;@"/>
    <numFmt numFmtId="166" formatCode="#,##0.00;[Red]#,##0.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6" fillId="0" borderId="0"/>
    <xf numFmtId="0" fontId="7" fillId="0" borderId="0"/>
  </cellStyleXfs>
  <cellXfs count="6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0" fontId="8" fillId="0" borderId="1" xfId="2" applyFont="1" applyBorder="1"/>
    <xf numFmtId="0" fontId="8" fillId="0" borderId="1" xfId="2" applyFont="1" applyFill="1" applyBorder="1"/>
    <xf numFmtId="166" fontId="8" fillId="0" borderId="1" xfId="2" applyNumberFormat="1" applyFont="1" applyFill="1" applyBorder="1"/>
    <xf numFmtId="49" fontId="8" fillId="0" borderId="1" xfId="2" applyNumberFormat="1" applyFont="1" applyBorder="1"/>
    <xf numFmtId="166" fontId="9" fillId="0" borderId="1" xfId="2" applyNumberFormat="1" applyFont="1" applyFill="1" applyBorder="1"/>
    <xf numFmtId="4" fontId="7" fillId="0" borderId="1" xfId="2" applyNumberFormat="1" applyFont="1" applyFill="1" applyBorder="1"/>
    <xf numFmtId="49" fontId="8" fillId="0" borderId="1" xfId="2" applyNumberFormat="1" applyFont="1" applyFill="1" applyBorder="1"/>
    <xf numFmtId="4" fontId="10" fillId="0" borderId="1" xfId="2" applyNumberFormat="1" applyFont="1" applyFill="1" applyBorder="1"/>
    <xf numFmtId="0" fontId="9" fillId="0" borderId="1" xfId="2" applyFont="1" applyBorder="1" applyAlignment="1">
      <alignment horizontal="center"/>
    </xf>
    <xf numFmtId="4" fontId="10" fillId="0" borderId="5" xfId="2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1"/>
    <cellStyle name="Normal" xfId="0" builtinId="0"/>
    <cellStyle name="Normal_Sheet1" xfId="2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9"/>
  <sheetViews>
    <sheetView tabSelected="1" topLeftCell="B27" zoomScaleNormal="100" workbookViewId="0">
      <selection activeCell="B69" sqref="B69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57" t="s">
        <v>0</v>
      </c>
      <c r="D2" s="57"/>
      <c r="E2" s="57"/>
      <c r="F2" s="57"/>
      <c r="G2" s="57"/>
    </row>
    <row r="4" spans="2:15" x14ac:dyDescent="0.25">
      <c r="B4" s="58" t="s">
        <v>1</v>
      </c>
      <c r="C4" s="58"/>
      <c r="D4" s="58"/>
    </row>
    <row r="5" spans="2:15" x14ac:dyDescent="0.25">
      <c r="B5" s="58" t="s">
        <v>2</v>
      </c>
      <c r="C5" s="58"/>
      <c r="D5" s="58"/>
    </row>
    <row r="6" spans="2:15" x14ac:dyDescent="0.25">
      <c r="B6" s="58" t="s">
        <v>3</v>
      </c>
      <c r="C6" s="58"/>
      <c r="D6" s="58"/>
    </row>
    <row r="7" spans="2:15" x14ac:dyDescent="0.25">
      <c r="I7" s="9"/>
      <c r="J7" s="9"/>
    </row>
    <row r="8" spans="2:15" x14ac:dyDescent="0.25">
      <c r="B8" s="59" t="s">
        <v>33</v>
      </c>
      <c r="C8" s="59"/>
      <c r="D8" s="59"/>
      <c r="E8" s="59"/>
      <c r="F8" s="59"/>
      <c r="G8" s="59"/>
      <c r="H8" s="59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3"/>
      <c r="L9" s="23"/>
      <c r="M9" s="23"/>
      <c r="N9" s="23"/>
      <c r="O9" s="23"/>
    </row>
    <row r="10" spans="2:15" x14ac:dyDescent="0.25">
      <c r="C10" s="14"/>
      <c r="D10" s="14"/>
      <c r="E10" s="14"/>
      <c r="F10" s="14"/>
      <c r="G10" s="14"/>
      <c r="I10" s="9"/>
      <c r="J10" s="9"/>
      <c r="K10" s="23"/>
      <c r="L10" s="23"/>
      <c r="M10" s="23"/>
      <c r="N10" s="23"/>
      <c r="O10" s="23"/>
    </row>
    <row r="11" spans="2:15" x14ac:dyDescent="0.25">
      <c r="B11" s="54" t="s">
        <v>4</v>
      </c>
      <c r="C11" s="55"/>
      <c r="D11" s="55"/>
      <c r="E11" s="55"/>
      <c r="F11" s="56"/>
      <c r="G11" s="25" t="s">
        <v>5</v>
      </c>
      <c r="H11" s="25" t="s">
        <v>6</v>
      </c>
      <c r="I11" s="9"/>
      <c r="J11" s="9"/>
      <c r="K11" s="50"/>
      <c r="L11" s="50"/>
      <c r="M11" s="50"/>
      <c r="N11" s="50"/>
      <c r="O11" s="50"/>
    </row>
    <row r="12" spans="2:15" x14ac:dyDescent="0.25">
      <c r="B12" s="52" t="s">
        <v>7</v>
      </c>
      <c r="C12" s="52"/>
      <c r="D12" s="52"/>
      <c r="E12" s="52"/>
      <c r="F12" s="52"/>
      <c r="G12" s="15">
        <v>45282</v>
      </c>
      <c r="H12" s="12">
        <v>858132.41</v>
      </c>
      <c r="I12" s="9"/>
      <c r="J12" s="9"/>
      <c r="K12" s="23"/>
      <c r="L12" s="23"/>
      <c r="M12" s="23"/>
      <c r="N12" s="23"/>
      <c r="O12" s="23"/>
    </row>
    <row r="13" spans="2:15" x14ac:dyDescent="0.25">
      <c r="B13" s="51" t="s">
        <v>8</v>
      </c>
      <c r="C13" s="51"/>
      <c r="D13" s="51"/>
      <c r="E13" s="51"/>
      <c r="F13" s="51"/>
      <c r="G13" s="16">
        <v>45282</v>
      </c>
      <c r="H13" s="1">
        <f>H14+H29-H37-H50</f>
        <v>820281.10000000091</v>
      </c>
      <c r="I13" s="9"/>
      <c r="J13" s="9"/>
      <c r="K13" s="7"/>
      <c r="L13" s="7"/>
      <c r="M13" s="7"/>
      <c r="N13" s="7"/>
      <c r="O13" s="7"/>
    </row>
    <row r="14" spans="2:15" x14ac:dyDescent="0.25">
      <c r="B14" s="53" t="s">
        <v>9</v>
      </c>
      <c r="C14" s="53"/>
      <c r="D14" s="53"/>
      <c r="E14" s="53"/>
      <c r="F14" s="53"/>
      <c r="G14" s="17">
        <v>45282</v>
      </c>
      <c r="H14" s="2">
        <f>SUM(H15:H28)</f>
        <v>2992386.8200000012</v>
      </c>
      <c r="I14" s="24"/>
      <c r="J14" s="9"/>
      <c r="K14" s="23"/>
      <c r="L14" s="7"/>
      <c r="M14" s="7"/>
      <c r="N14" s="7"/>
      <c r="O14" s="7"/>
    </row>
    <row r="15" spans="2:15" x14ac:dyDescent="0.25">
      <c r="B15" s="38" t="s">
        <v>10</v>
      </c>
      <c r="C15" s="39"/>
      <c r="D15" s="39"/>
      <c r="E15" s="39"/>
      <c r="F15" s="40"/>
      <c r="G15" s="18"/>
      <c r="H15" s="10">
        <v>0</v>
      </c>
      <c r="I15" s="26"/>
      <c r="J15" s="9"/>
      <c r="K15" s="6"/>
    </row>
    <row r="16" spans="2:15" x14ac:dyDescent="0.25">
      <c r="B16" s="38" t="s">
        <v>11</v>
      </c>
      <c r="C16" s="39"/>
      <c r="D16" s="39"/>
      <c r="E16" s="39"/>
      <c r="F16" s="40"/>
      <c r="G16" s="18"/>
      <c r="H16" s="10">
        <v>0</v>
      </c>
      <c r="I16" s="26"/>
      <c r="J16" s="9"/>
      <c r="K16" s="6"/>
    </row>
    <row r="17" spans="2:13" x14ac:dyDescent="0.25">
      <c r="B17" s="38" t="s">
        <v>12</v>
      </c>
      <c r="C17" s="39"/>
      <c r="D17" s="39"/>
      <c r="E17" s="39"/>
      <c r="F17" s="40"/>
      <c r="G17" s="18"/>
      <c r="H17" s="10">
        <v>0</v>
      </c>
      <c r="I17" s="26"/>
      <c r="J17" s="9"/>
      <c r="K17" s="6"/>
    </row>
    <row r="18" spans="2:13" x14ac:dyDescent="0.25">
      <c r="B18" s="38" t="s">
        <v>13</v>
      </c>
      <c r="C18" s="39"/>
      <c r="D18" s="39"/>
      <c r="E18" s="39"/>
      <c r="F18" s="40"/>
      <c r="G18" s="18"/>
      <c r="H18" s="8">
        <f>1245000+2003000-387122.08+140000-6000+100000-1579317.53+147122.36-1090.9-249498.34+249498.34-237993.56+1624000-1614394.35+237993.68-3000-10800+1624000-1604828.35-7887-15000+1624000-1615887.07-8100+1624000-7887-1504582.17-17400+1624000-12000-1490624.66-12000+1624000-1410745.1+1624000-13500-1358893.38+108969.81+1624000+1571.43-1273748.75-60244.36-21098.11+1624000-1637702.39+129472.23+41996.22-42466.67+9480-9449.88+880000-1580374.39-79754+79754+2042.86</f>
        <v>2118510.8900000011</v>
      </c>
      <c r="I18" s="26"/>
      <c r="J18" s="9"/>
      <c r="K18" s="6"/>
      <c r="L18" s="6"/>
    </row>
    <row r="19" spans="2:13" x14ac:dyDescent="0.25">
      <c r="B19" s="38" t="s">
        <v>14</v>
      </c>
      <c r="C19" s="39"/>
      <c r="D19" s="39"/>
      <c r="E19" s="39"/>
      <c r="F19" s="40"/>
      <c r="G19" s="18"/>
      <c r="H19" s="8">
        <v>0</v>
      </c>
      <c r="I19" s="26"/>
      <c r="J19" s="9"/>
      <c r="K19" s="6"/>
      <c r="L19" s="6"/>
    </row>
    <row r="20" spans="2:13" x14ac:dyDescent="0.25">
      <c r="B20" s="38" t="s">
        <v>15</v>
      </c>
      <c r="C20" s="39"/>
      <c r="D20" s="39"/>
      <c r="E20" s="39"/>
      <c r="F20" s="40"/>
      <c r="G20" s="18"/>
      <c r="H20" s="8">
        <v>0</v>
      </c>
      <c r="I20" s="26"/>
      <c r="J20" s="9"/>
    </row>
    <row r="21" spans="2:13" x14ac:dyDescent="0.25">
      <c r="B21" s="38" t="s">
        <v>16</v>
      </c>
      <c r="C21" s="39"/>
      <c r="D21" s="39"/>
      <c r="E21" s="39"/>
      <c r="F21" s="40"/>
      <c r="G21" s="18"/>
      <c r="H21" s="8">
        <v>0</v>
      </c>
      <c r="I21" s="26"/>
      <c r="J21" s="9"/>
    </row>
    <row r="22" spans="2:13" x14ac:dyDescent="0.25">
      <c r="B22" s="38" t="s">
        <v>17</v>
      </c>
      <c r="C22" s="39"/>
      <c r="D22" s="39"/>
      <c r="E22" s="39"/>
      <c r="F22" s="40"/>
      <c r="G22" s="18"/>
      <c r="H22" s="22">
        <f>124559.4-39047.4+627235.22-627235.22+564498+314002-960454+1118305.44-1118305.44+19920-19920+472726.56</f>
        <v>476284.56</v>
      </c>
      <c r="I22" s="26"/>
      <c r="J22" s="9"/>
      <c r="K22" s="6"/>
    </row>
    <row r="23" spans="2:13" x14ac:dyDescent="0.25">
      <c r="B23" s="38" t="s">
        <v>18</v>
      </c>
      <c r="C23" s="39"/>
      <c r="D23" s="39"/>
      <c r="E23" s="39"/>
      <c r="F23" s="40"/>
      <c r="G23" s="18"/>
      <c r="H23" s="8">
        <v>0</v>
      </c>
      <c r="I23" s="26"/>
      <c r="J23" s="9"/>
      <c r="K23" s="6"/>
    </row>
    <row r="24" spans="2:13" x14ac:dyDescent="0.25">
      <c r="B24" s="38" t="s">
        <v>19</v>
      </c>
      <c r="C24" s="39"/>
      <c r="D24" s="39"/>
      <c r="E24" s="39"/>
      <c r="F24" s="40"/>
      <c r="G24" s="18"/>
      <c r="H24" s="8">
        <f>1184208.39-216675.4-666678.09-163044.07-67000+1184208.33-733593.15-170945.88+1184208.33-30383.81-104682.55-221912.34-998976.15+67000</f>
        <v>245733.60999999975</v>
      </c>
      <c r="I24" s="26"/>
      <c r="J24" s="9"/>
      <c r="K24" s="9"/>
      <c r="L24" s="6"/>
      <c r="M24" s="6"/>
    </row>
    <row r="25" spans="2:13" x14ac:dyDescent="0.25">
      <c r="B25" s="38" t="s">
        <v>20</v>
      </c>
      <c r="C25" s="39"/>
      <c r="D25" s="39"/>
      <c r="E25" s="39"/>
      <c r="F25" s="40"/>
      <c r="G25" s="18"/>
      <c r="H25" s="8">
        <v>0</v>
      </c>
      <c r="I25" s="26"/>
      <c r="J25" s="9"/>
      <c r="K25" s="9"/>
      <c r="L25" s="6"/>
    </row>
    <row r="26" spans="2:13" x14ac:dyDescent="0.25">
      <c r="B26" s="38" t="s">
        <v>21</v>
      </c>
      <c r="C26" s="39"/>
      <c r="D26" s="39"/>
      <c r="E26" s="39"/>
      <c r="F26" s="40"/>
      <c r="G26" s="18"/>
      <c r="H26" s="8">
        <v>0</v>
      </c>
      <c r="I26" s="26"/>
      <c r="J26" s="9"/>
      <c r="K26" s="6"/>
    </row>
    <row r="27" spans="2:13" x14ac:dyDescent="0.25">
      <c r="B27" s="38" t="s">
        <v>22</v>
      </c>
      <c r="C27" s="39"/>
      <c r="D27" s="39"/>
      <c r="E27" s="39"/>
      <c r="F27" s="40"/>
      <c r="G27" s="18"/>
      <c r="H27" s="8">
        <v>0</v>
      </c>
      <c r="I27" s="26"/>
      <c r="J27" s="9"/>
      <c r="K27" s="6"/>
      <c r="L27" s="6"/>
    </row>
    <row r="28" spans="2:13" x14ac:dyDescent="0.25">
      <c r="B28" s="38" t="s">
        <v>32</v>
      </c>
      <c r="C28" s="39"/>
      <c r="D28" s="39"/>
      <c r="E28" s="39"/>
      <c r="F28" s="40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+11400+4300+3000-12101.39-40141.49+8650+3750-12+12400+5000+11450+4350-22810.86+6100+3900+6400+4550-616.22-60.75+7350+4300-9036+6450+4550-9768.57+13450+5300+7450+3250+9150+5450-571.76+11600+7100+6900+5100-35196.16+7650+4000-159.25+8750+2900-64.25+10750+5450</f>
        <v>151857.76000000015</v>
      </c>
      <c r="I28" s="26"/>
      <c r="J28" s="9"/>
      <c r="K28" s="6"/>
      <c r="L28" s="6"/>
    </row>
    <row r="29" spans="2:13" x14ac:dyDescent="0.25">
      <c r="B29" s="60" t="s">
        <v>23</v>
      </c>
      <c r="C29" s="61"/>
      <c r="D29" s="61"/>
      <c r="E29" s="61"/>
      <c r="F29" s="62"/>
      <c r="G29" s="17">
        <v>45282</v>
      </c>
      <c r="H29" s="2">
        <f>H30+H31+H32+H33+H35+H36+H34</f>
        <v>371142.88000000006</v>
      </c>
      <c r="I29" s="9"/>
      <c r="J29" s="9"/>
      <c r="K29" s="6"/>
    </row>
    <row r="30" spans="2:13" x14ac:dyDescent="0.25">
      <c r="B30" s="38" t="s">
        <v>10</v>
      </c>
      <c r="C30" s="39"/>
      <c r="D30" s="39"/>
      <c r="E30" s="39"/>
      <c r="F30" s="40"/>
      <c r="G30" s="19"/>
      <c r="H30" s="10">
        <v>0</v>
      </c>
      <c r="I30" s="9"/>
      <c r="J30" s="9"/>
      <c r="K30" s="6"/>
    </row>
    <row r="31" spans="2:13" x14ac:dyDescent="0.25">
      <c r="B31" s="38" t="s">
        <v>13</v>
      </c>
      <c r="C31" s="39"/>
      <c r="D31" s="39"/>
      <c r="E31" s="39"/>
      <c r="F31" s="40"/>
      <c r="G31" s="19"/>
      <c r="H31" s="8">
        <f>153083.33+203916.67-162122.33+178500-172692.33+178500-208923.94+178500-189703.97+178500-166964.81+178500-156432.19+178500-133344.43+178500-148827.33+178500-126603.55+178500-180558.75+200000-195433.49</f>
        <v>321892.88000000006</v>
      </c>
      <c r="I31" s="9"/>
      <c r="J31" s="9"/>
      <c r="K31" s="6"/>
    </row>
    <row r="32" spans="2:13" x14ac:dyDescent="0.25">
      <c r="B32" s="38" t="s">
        <v>19</v>
      </c>
      <c r="C32" s="39"/>
      <c r="D32" s="39"/>
      <c r="E32" s="39"/>
      <c r="F32" s="40"/>
      <c r="G32" s="19"/>
      <c r="H32" s="8">
        <f>325750-67000-90000+49250-19920-148830</f>
        <v>49250</v>
      </c>
      <c r="I32" s="9"/>
      <c r="J32" s="9"/>
      <c r="K32" s="6"/>
      <c r="L32" s="6"/>
      <c r="M32" s="6"/>
    </row>
    <row r="33" spans="2:12" x14ac:dyDescent="0.25">
      <c r="B33" s="38" t="s">
        <v>21</v>
      </c>
      <c r="C33" s="39"/>
      <c r="D33" s="39"/>
      <c r="E33" s="39"/>
      <c r="F33" s="40"/>
      <c r="G33" s="19"/>
      <c r="H33" s="8">
        <v>0</v>
      </c>
      <c r="I33" s="9"/>
      <c r="J33" s="9"/>
    </row>
    <row r="34" spans="2:12" x14ac:dyDescent="0.25">
      <c r="B34" s="38" t="s">
        <v>11</v>
      </c>
      <c r="C34" s="39"/>
      <c r="D34" s="39"/>
      <c r="E34" s="39"/>
      <c r="F34" s="40"/>
      <c r="G34" s="19"/>
      <c r="H34" s="8">
        <v>0</v>
      </c>
      <c r="I34" s="9"/>
      <c r="J34" s="9"/>
    </row>
    <row r="35" spans="2:12" x14ac:dyDescent="0.25">
      <c r="B35" s="38" t="s">
        <v>22</v>
      </c>
      <c r="C35" s="39"/>
      <c r="D35" s="39"/>
      <c r="E35" s="39"/>
      <c r="F35" s="40"/>
      <c r="G35" s="19"/>
      <c r="H35" s="8">
        <v>0</v>
      </c>
      <c r="I35" s="9"/>
      <c r="J35" s="9"/>
    </row>
    <row r="36" spans="2:12" x14ac:dyDescent="0.25">
      <c r="B36" s="38" t="s">
        <v>32</v>
      </c>
      <c r="C36" s="39"/>
      <c r="D36" s="39"/>
      <c r="E36" s="39"/>
      <c r="F36" s="40"/>
      <c r="G36" s="19"/>
      <c r="H36" s="8">
        <v>0</v>
      </c>
      <c r="I36" s="9"/>
      <c r="J36" s="9"/>
    </row>
    <row r="37" spans="2:12" x14ac:dyDescent="0.25">
      <c r="B37" s="41" t="s">
        <v>24</v>
      </c>
      <c r="C37" s="42"/>
      <c r="D37" s="42"/>
      <c r="E37" s="42"/>
      <c r="F37" s="43"/>
      <c r="G37" s="20">
        <v>45282</v>
      </c>
      <c r="H37" s="3">
        <f>SUM(H38:H49)</f>
        <v>2292996.2200000002</v>
      </c>
      <c r="I37" s="9"/>
      <c r="J37" s="9"/>
    </row>
    <row r="38" spans="2:12" x14ac:dyDescent="0.25">
      <c r="B38" s="38" t="s">
        <v>10</v>
      </c>
      <c r="C38" s="39"/>
      <c r="D38" s="39"/>
      <c r="E38" s="39"/>
      <c r="F38" s="40"/>
      <c r="G38" s="18"/>
      <c r="H38" s="10">
        <v>0</v>
      </c>
      <c r="I38" s="9"/>
      <c r="J38" s="9"/>
    </row>
    <row r="39" spans="2:12" x14ac:dyDescent="0.25">
      <c r="B39" s="38" t="s">
        <v>11</v>
      </c>
      <c r="C39" s="39"/>
      <c r="D39" s="39"/>
      <c r="E39" s="39"/>
      <c r="F39" s="40"/>
      <c r="G39" s="18"/>
      <c r="H39" s="10">
        <v>0</v>
      </c>
      <c r="I39" s="9"/>
      <c r="J39" s="9"/>
    </row>
    <row r="40" spans="2:12" x14ac:dyDescent="0.25">
      <c r="B40" s="38" t="s">
        <v>12</v>
      </c>
      <c r="C40" s="39"/>
      <c r="D40" s="39"/>
      <c r="E40" s="39"/>
      <c r="F40" s="40"/>
      <c r="G40" s="18"/>
      <c r="H40" s="10">
        <v>0</v>
      </c>
      <c r="I40" s="9"/>
      <c r="J40" s="9"/>
    </row>
    <row r="41" spans="2:12" x14ac:dyDescent="0.25">
      <c r="B41" s="38" t="s">
        <v>13</v>
      </c>
      <c r="C41" s="39"/>
      <c r="D41" s="39"/>
      <c r="E41" s="39"/>
      <c r="F41" s="40"/>
      <c r="G41" s="18"/>
      <c r="H41" s="10">
        <f>960927.88+33075.83+7350+636585.43</f>
        <v>1637939.1400000001</v>
      </c>
      <c r="I41" s="9"/>
      <c r="J41" s="24"/>
      <c r="K41" s="6"/>
      <c r="L41" s="6"/>
    </row>
    <row r="42" spans="2:12" x14ac:dyDescent="0.25">
      <c r="B42" s="38" t="s">
        <v>14</v>
      </c>
      <c r="C42" s="39"/>
      <c r="D42" s="39"/>
      <c r="E42" s="39"/>
      <c r="F42" s="40"/>
      <c r="G42" s="18"/>
      <c r="H42" s="10">
        <v>0</v>
      </c>
      <c r="I42" s="9"/>
      <c r="J42" s="9"/>
      <c r="L42" s="6"/>
    </row>
    <row r="43" spans="2:12" x14ac:dyDescent="0.25">
      <c r="B43" s="38" t="s">
        <v>15</v>
      </c>
      <c r="C43" s="39"/>
      <c r="D43" s="39"/>
      <c r="E43" s="39"/>
      <c r="F43" s="40"/>
      <c r="G43" s="18"/>
      <c r="H43" s="8">
        <v>0</v>
      </c>
      <c r="I43" s="9"/>
      <c r="J43" s="9"/>
    </row>
    <row r="44" spans="2:12" x14ac:dyDescent="0.25">
      <c r="B44" s="38" t="s">
        <v>16</v>
      </c>
      <c r="C44" s="39"/>
      <c r="D44" s="39"/>
      <c r="E44" s="39"/>
      <c r="F44" s="40"/>
      <c r="G44" s="18"/>
      <c r="H44" s="8">
        <v>0</v>
      </c>
      <c r="I44" s="9"/>
      <c r="J44" s="9"/>
      <c r="L44" s="6"/>
    </row>
    <row r="45" spans="2:12" x14ac:dyDescent="0.25">
      <c r="B45" s="38" t="s">
        <v>17</v>
      </c>
      <c r="C45" s="39"/>
      <c r="D45" s="39"/>
      <c r="E45" s="39"/>
      <c r="F45" s="40"/>
      <c r="G45" s="18"/>
      <c r="H45" s="8">
        <f>472726.56</f>
        <v>472726.56</v>
      </c>
      <c r="I45" s="9"/>
      <c r="J45" s="9"/>
    </row>
    <row r="46" spans="2:12" x14ac:dyDescent="0.25">
      <c r="B46" s="38" t="s">
        <v>18</v>
      </c>
      <c r="C46" s="39"/>
      <c r="D46" s="39"/>
      <c r="E46" s="39"/>
      <c r="F46" s="40"/>
      <c r="G46" s="18"/>
      <c r="H46" s="8">
        <v>0</v>
      </c>
      <c r="I46" s="9"/>
      <c r="J46" s="9"/>
    </row>
    <row r="47" spans="2:12" x14ac:dyDescent="0.25">
      <c r="B47" s="38" t="s">
        <v>19</v>
      </c>
      <c r="C47" s="39"/>
      <c r="D47" s="39"/>
      <c r="E47" s="39"/>
      <c r="F47" s="40"/>
      <c r="G47" s="18"/>
      <c r="H47" s="8">
        <f>156829.47+11911+13590.05</f>
        <v>182330.52</v>
      </c>
      <c r="I47" s="9"/>
      <c r="J47" s="9"/>
    </row>
    <row r="48" spans="2:12" x14ac:dyDescent="0.25">
      <c r="B48" s="38" t="s">
        <v>21</v>
      </c>
      <c r="C48" s="39"/>
      <c r="D48" s="39"/>
      <c r="E48" s="39"/>
      <c r="F48" s="40"/>
      <c r="G48" s="18"/>
      <c r="H48" s="8">
        <v>0</v>
      </c>
      <c r="I48" s="9"/>
      <c r="J48" s="9"/>
    </row>
    <row r="49" spans="2:12" x14ac:dyDescent="0.25">
      <c r="B49" s="38" t="s">
        <v>22</v>
      </c>
      <c r="C49" s="39"/>
      <c r="D49" s="39"/>
      <c r="E49" s="39"/>
      <c r="F49" s="40"/>
      <c r="G49" s="18"/>
      <c r="H49" s="8">
        <v>0</v>
      </c>
      <c r="I49" s="9"/>
      <c r="J49" s="9"/>
      <c r="K49" s="6"/>
    </row>
    <row r="50" spans="2:12" x14ac:dyDescent="0.25">
      <c r="B50" s="41" t="s">
        <v>25</v>
      </c>
      <c r="C50" s="42"/>
      <c r="D50" s="42"/>
      <c r="E50" s="42"/>
      <c r="F50" s="43"/>
      <c r="G50" s="20">
        <v>45282</v>
      </c>
      <c r="H50" s="3">
        <f>SUM(H51:H56)</f>
        <v>250252.38</v>
      </c>
      <c r="I50" s="9"/>
      <c r="J50" s="9"/>
    </row>
    <row r="51" spans="2:12" x14ac:dyDescent="0.25">
      <c r="B51" s="38" t="s">
        <v>10</v>
      </c>
      <c r="C51" s="39"/>
      <c r="D51" s="39"/>
      <c r="E51" s="39"/>
      <c r="F51" s="40"/>
      <c r="G51" s="19"/>
      <c r="H51" s="10">
        <v>0</v>
      </c>
      <c r="I51" s="9"/>
      <c r="J51" s="9"/>
    </row>
    <row r="52" spans="2:12" x14ac:dyDescent="0.25">
      <c r="B52" s="38" t="s">
        <v>13</v>
      </c>
      <c r="C52" s="39"/>
      <c r="D52" s="39"/>
      <c r="E52" s="39"/>
      <c r="F52" s="40"/>
      <c r="G52" s="19"/>
      <c r="H52" s="10">
        <f>122588.09+78414.29</f>
        <v>201002.38</v>
      </c>
      <c r="I52" s="9"/>
      <c r="J52" s="24"/>
      <c r="K52" s="6"/>
    </row>
    <row r="53" spans="2:12" x14ac:dyDescent="0.25">
      <c r="B53" s="38" t="s">
        <v>19</v>
      </c>
      <c r="C53" s="39"/>
      <c r="D53" s="39"/>
      <c r="E53" s="39"/>
      <c r="F53" s="40"/>
      <c r="G53" s="19"/>
      <c r="H53" s="8">
        <v>49250</v>
      </c>
      <c r="I53" s="9"/>
      <c r="J53" s="9"/>
    </row>
    <row r="54" spans="2:12" x14ac:dyDescent="0.25">
      <c r="B54" s="38" t="s">
        <v>21</v>
      </c>
      <c r="C54" s="39"/>
      <c r="D54" s="39"/>
      <c r="E54" s="39"/>
      <c r="F54" s="40"/>
      <c r="G54" s="19"/>
      <c r="H54" s="1">
        <v>0</v>
      </c>
      <c r="I54" s="9"/>
      <c r="J54" s="9"/>
      <c r="K54" s="6"/>
    </row>
    <row r="55" spans="2:12" x14ac:dyDescent="0.25">
      <c r="B55" s="38" t="s">
        <v>11</v>
      </c>
      <c r="C55" s="39"/>
      <c r="D55" s="39"/>
      <c r="E55" s="39"/>
      <c r="F55" s="40"/>
      <c r="G55" s="19"/>
      <c r="H55" s="1">
        <v>0</v>
      </c>
      <c r="I55" s="9"/>
      <c r="J55" s="9"/>
    </row>
    <row r="56" spans="2:12" x14ac:dyDescent="0.25">
      <c r="B56" s="38" t="s">
        <v>22</v>
      </c>
      <c r="C56" s="39"/>
      <c r="D56" s="39"/>
      <c r="E56" s="39"/>
      <c r="F56" s="40"/>
      <c r="G56" s="19"/>
      <c r="H56" s="1">
        <v>0</v>
      </c>
      <c r="I56" s="9"/>
      <c r="J56" s="9"/>
    </row>
    <row r="57" spans="2:12" x14ac:dyDescent="0.25">
      <c r="B57" s="47" t="s">
        <v>26</v>
      </c>
      <c r="C57" s="48"/>
      <c r="D57" s="48"/>
      <c r="E57" s="48"/>
      <c r="F57" s="49"/>
      <c r="G57" s="21">
        <v>45282</v>
      </c>
      <c r="H57" s="4">
        <f>37851.55+6008.7-6008.7+19278.1+2245.6+0.19-21523.7+20575.31+2314.22-0.14+126044.72+5956.93-8271.15+3000-0.72-149620.03+759636.47-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+976211.24+2331.92-0.41-1009671.29+0.1-0.12+54.02+5940000-5940000+6904.25-6904.25+41630.69-41630.69+13860000-13860000</f>
        <v>37851.309999998659</v>
      </c>
      <c r="I57" s="9"/>
      <c r="K57" s="6"/>
      <c r="L57" s="6"/>
    </row>
    <row r="58" spans="2:12" x14ac:dyDescent="0.25">
      <c r="B58" s="38" t="s">
        <v>27</v>
      </c>
      <c r="C58" s="39"/>
      <c r="D58" s="39"/>
      <c r="E58" s="39"/>
      <c r="F58" s="40"/>
      <c r="G58" s="19"/>
      <c r="H58" s="1">
        <v>0</v>
      </c>
      <c r="I58" s="9"/>
      <c r="J58" s="9"/>
      <c r="L58" s="6"/>
    </row>
    <row r="59" spans="2:12" x14ac:dyDescent="0.25">
      <c r="B59" s="44" t="s">
        <v>28</v>
      </c>
      <c r="C59" s="45"/>
      <c r="D59" s="45"/>
      <c r="E59" s="45"/>
      <c r="F59" s="46"/>
      <c r="G59" s="19"/>
      <c r="H59" s="5">
        <f>H14+H29-H37-H50+H57-H58</f>
        <v>858132.40999999957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37" t="s">
        <v>31</v>
      </c>
      <c r="C61" s="37"/>
      <c r="D61" s="37"/>
      <c r="E61" s="13"/>
      <c r="F61" s="13"/>
      <c r="G61" s="7"/>
      <c r="H61" s="11"/>
      <c r="I61" s="9"/>
      <c r="J61" s="9"/>
      <c r="K61" s="6"/>
    </row>
    <row r="63" spans="2:12" x14ac:dyDescent="0.25">
      <c r="B63" s="27" t="s">
        <v>34</v>
      </c>
      <c r="C63" s="29">
        <v>309900</v>
      </c>
      <c r="D63" s="30" t="s">
        <v>38</v>
      </c>
    </row>
    <row r="64" spans="2:12" x14ac:dyDescent="0.25">
      <c r="B64" s="27" t="s">
        <v>35</v>
      </c>
      <c r="C64" s="29">
        <v>11462.4</v>
      </c>
      <c r="D64" s="30" t="s">
        <v>39</v>
      </c>
    </row>
    <row r="65" spans="2:4" x14ac:dyDescent="0.25">
      <c r="B65" s="27" t="s">
        <v>36</v>
      </c>
      <c r="C65" s="29">
        <v>54360</v>
      </c>
      <c r="D65" s="30" t="s">
        <v>40</v>
      </c>
    </row>
    <row r="66" spans="2:4" x14ac:dyDescent="0.25">
      <c r="B66" s="27" t="s">
        <v>37</v>
      </c>
      <c r="C66" s="29">
        <v>97004.160000000003</v>
      </c>
      <c r="D66" s="30" t="s">
        <v>41</v>
      </c>
    </row>
    <row r="67" spans="2:4" x14ac:dyDescent="0.25">
      <c r="B67" s="35" t="s">
        <v>42</v>
      </c>
      <c r="C67" s="31">
        <f>SUM(C63:C66)</f>
        <v>472726.56000000006</v>
      </c>
      <c r="D67" s="30"/>
    </row>
    <row r="68" spans="2:4" x14ac:dyDescent="0.25">
      <c r="B68" s="28" t="s">
        <v>29</v>
      </c>
      <c r="C68" s="32">
        <v>49250</v>
      </c>
      <c r="D68" s="33" t="s">
        <v>30</v>
      </c>
    </row>
    <row r="69" spans="2:4" x14ac:dyDescent="0.25">
      <c r="B69" s="36" t="s">
        <v>43</v>
      </c>
      <c r="C69" s="34">
        <f>SUM(C68)</f>
        <v>49250</v>
      </c>
      <c r="D69" s="33"/>
    </row>
  </sheetData>
  <mergeCells count="56"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  <mergeCell ref="C2:G2"/>
    <mergeCell ref="B4:D4"/>
    <mergeCell ref="B5:D5"/>
    <mergeCell ref="B6:D6"/>
    <mergeCell ref="B8:H8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B52:F52"/>
    <mergeCell ref="B55:F55"/>
    <mergeCell ref="B48:F48"/>
    <mergeCell ref="B49:F49"/>
    <mergeCell ref="B51:F51"/>
    <mergeCell ref="B57:F57"/>
    <mergeCell ref="B53:F53"/>
    <mergeCell ref="B54:F54"/>
    <mergeCell ref="B56:F56"/>
    <mergeCell ref="B58:F58"/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2023-12-26T10:51:41Z</dcterms:modified>
  <cp:category/>
  <cp:contentStatus/>
</cp:coreProperties>
</file>